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3000" sheetId="1" r:id="rId1"/>
    <sheet name="Hoja2" sheetId="2" r:id="rId2"/>
    <sheet name="Hoja3" sheetId="3" r:id="rId3"/>
  </sheets>
  <definedNames>
    <definedName name="_xlnm.Print_Area" localSheetId="0">'3000'!$B$1:$K$55</definedName>
  </definedNames>
  <calcPr fullCalcOnLoad="1"/>
</workbook>
</file>

<file path=xl/sharedStrings.xml><?xml version="1.0" encoding="utf-8"?>
<sst xmlns="http://schemas.openxmlformats.org/spreadsheetml/2006/main" count="54" uniqueCount="54">
  <si>
    <t>Concepto</t>
  </si>
  <si>
    <t>Inicial</t>
  </si>
  <si>
    <t>Total</t>
  </si>
  <si>
    <t>Gastos Operación:</t>
  </si>
  <si>
    <t>Luz</t>
  </si>
  <si>
    <t>Ventas</t>
  </si>
  <si>
    <t>Fletes</t>
  </si>
  <si>
    <t>Papeleria, Tel., mat. Empaque etc.</t>
  </si>
  <si>
    <t>TOTAL</t>
  </si>
  <si>
    <t>PARCIAL</t>
  </si>
  <si>
    <t>CONCEPTO</t>
  </si>
  <si>
    <t>Gastos de Instalación (1)</t>
  </si>
  <si>
    <t>(1) GASTOS DE ADECUACION DEL LOCAL</t>
  </si>
  <si>
    <t>%</t>
  </si>
  <si>
    <t>Promedio Artículos vendidos x dia</t>
  </si>
  <si>
    <t>PROYECTO DE INVERSION</t>
  </si>
  <si>
    <t>INGRESOS (VENTA MINIMA ESTIMADA)</t>
  </si>
  <si>
    <t xml:space="preserve"> </t>
  </si>
  <si>
    <t>Renta PROMEDIO*</t>
  </si>
  <si>
    <t>Sueldos PROMEDIO*</t>
  </si>
  <si>
    <t>Margen de Utilidad (Ganancia)</t>
  </si>
  <si>
    <t>*</t>
  </si>
  <si>
    <t>**</t>
  </si>
  <si>
    <t>NOTAS</t>
  </si>
  <si>
    <t>(GASTOS-ESTIMADOS)</t>
  </si>
  <si>
    <t>Ganchos</t>
  </si>
  <si>
    <t>Charolas para producto</t>
  </si>
  <si>
    <t>Exhibipanel</t>
  </si>
  <si>
    <t>Equipo de audio y otros</t>
  </si>
  <si>
    <t>Gastos de acuerdo a zona del pais y criterio</t>
  </si>
  <si>
    <t>1er mes</t>
  </si>
  <si>
    <t>3er mes</t>
  </si>
  <si>
    <t>2do. mes</t>
  </si>
  <si>
    <t>4to mes</t>
  </si>
  <si>
    <t>5to mes</t>
  </si>
  <si>
    <t>6to mes</t>
  </si>
  <si>
    <t>Total Semestral</t>
  </si>
  <si>
    <t>LA RECUPERACION DE INVERSION PUEDE VARIAR SI SE HACE USO DE UTILIDADES MENSUALES PARCIALES</t>
  </si>
  <si>
    <t>CALCULO SEMESTRE INICIAL</t>
  </si>
  <si>
    <t>Charolas para exhibipanel</t>
  </si>
  <si>
    <t>Mano de obra y otros (pintor, electrico, carpintero)</t>
  </si>
  <si>
    <r>
      <t xml:space="preserve">Utilidad Neta </t>
    </r>
    <r>
      <rPr>
        <sz val="10"/>
        <rFont val="Arial"/>
        <family val="0"/>
      </rPr>
      <t>= 0.70 X art.</t>
    </r>
    <r>
      <rPr>
        <b/>
        <sz val="11"/>
        <rFont val="Arial"/>
        <family val="2"/>
      </rPr>
      <t xml:space="preserve"> **</t>
    </r>
  </si>
  <si>
    <t>MAGICPRICE</t>
  </si>
  <si>
    <t>UTILIDAD ESTIMADA EN PROYECTO (superior 2.3)</t>
  </si>
  <si>
    <t>RECUPERACION DE LA INVERSION 6 MESES</t>
  </si>
  <si>
    <t>Camaras vigilancia</t>
  </si>
  <si>
    <t>ANALISIS PARA UNA TIENDA DE 21 A 28 M2</t>
  </si>
  <si>
    <t>Costo</t>
  </si>
  <si>
    <t>Cantidad</t>
  </si>
  <si>
    <t>Costo de producto---Inventario Inicial (25000pzs.)</t>
  </si>
  <si>
    <t>1100 art. Diarios X 30d =</t>
  </si>
  <si>
    <r>
      <t xml:space="preserve">33,000 pzas. X mes X </t>
    </r>
    <r>
      <rPr>
        <sz val="10"/>
        <color indexed="11"/>
        <rFont val="Arial"/>
        <family val="2"/>
      </rPr>
      <t>$ 2.30</t>
    </r>
  </si>
  <si>
    <t>Inversion Total</t>
  </si>
  <si>
    <t>Inversión Inicial- stock inicial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</si>
</sst>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"/>
    <numFmt numFmtId="165" formatCode="#,##0.0;[Red]\(#,##0.0\)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sz val="10"/>
      <color indexed="11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0" borderId="2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43" fontId="0" fillId="0" borderId="3" xfId="15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/>
    </xf>
    <xf numFmtId="164" fontId="1" fillId="0" borderId="5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5"/>
  <sheetViews>
    <sheetView tabSelected="1" view="pageBreakPreview" zoomScaleSheetLayoutView="100" workbookViewId="0" topLeftCell="A1">
      <selection activeCell="B16" sqref="B16"/>
    </sheetView>
  </sheetViews>
  <sheetFormatPr defaultColWidth="11.421875" defaultRowHeight="12.75"/>
  <cols>
    <col min="1" max="1" width="1.1484375" style="0" customWidth="1"/>
    <col min="2" max="2" width="44.421875" style="0" customWidth="1"/>
    <col min="3" max="3" width="12.7109375" style="0" customWidth="1"/>
    <col min="6" max="6" width="12.8515625" style="0" customWidth="1"/>
    <col min="10" max="10" width="17.00390625" style="0" customWidth="1"/>
  </cols>
  <sheetData>
    <row r="1" spans="5:9" ht="12.75">
      <c r="E1" s="37"/>
      <c r="F1" s="37"/>
      <c r="G1" s="37"/>
      <c r="H1" s="37"/>
      <c r="I1" s="37"/>
    </row>
    <row r="2" spans="4:10" ht="19.5" customHeight="1">
      <c r="D2" s="35" t="s">
        <v>42</v>
      </c>
      <c r="E2" s="35"/>
      <c r="F2" s="35"/>
      <c r="G2" s="35"/>
      <c r="H2" s="35"/>
      <c r="I2" s="35"/>
      <c r="J2" s="35"/>
    </row>
    <row r="3" spans="2:10" ht="12.75">
      <c r="B3" s="36" t="s">
        <v>15</v>
      </c>
      <c r="C3" s="36"/>
      <c r="D3" s="36"/>
      <c r="E3" s="36"/>
      <c r="F3" s="36"/>
      <c r="G3" s="36"/>
      <c r="H3" s="36"/>
      <c r="I3" s="36"/>
      <c r="J3" s="36"/>
    </row>
    <row r="4" ht="12.75">
      <c r="G4" t="s">
        <v>38</v>
      </c>
    </row>
    <row r="5" spans="2:10" ht="12.75">
      <c r="B5" s="8" t="s">
        <v>0</v>
      </c>
      <c r="C5" s="8" t="s">
        <v>1</v>
      </c>
      <c r="D5" s="8" t="s">
        <v>30</v>
      </c>
      <c r="E5" s="8" t="s">
        <v>32</v>
      </c>
      <c r="F5" s="8" t="s">
        <v>31</v>
      </c>
      <c r="G5" s="8" t="s">
        <v>33</v>
      </c>
      <c r="H5" s="8" t="s">
        <v>34</v>
      </c>
      <c r="I5" s="8" t="s">
        <v>35</v>
      </c>
      <c r="J5" s="8" t="s">
        <v>36</v>
      </c>
    </row>
    <row r="6" spans="3:10" ht="12.75">
      <c r="C6" s="2"/>
      <c r="D6" s="2"/>
      <c r="E6" s="2"/>
      <c r="F6" s="2"/>
      <c r="G6" s="2"/>
      <c r="H6" s="2"/>
      <c r="I6" s="2"/>
      <c r="J6" s="3"/>
    </row>
    <row r="7" spans="2:10" ht="12.75">
      <c r="B7" s="4" t="s">
        <v>53</v>
      </c>
      <c r="C7" s="3">
        <f>+C28</f>
        <v>-78490</v>
      </c>
      <c r="D7" s="2">
        <f aca="true" t="shared" si="0" ref="D7:I7">+C33</f>
        <v>-78490</v>
      </c>
      <c r="E7" s="2">
        <f t="shared" si="0"/>
        <v>-65390</v>
      </c>
      <c r="F7" s="2">
        <f t="shared" si="0"/>
        <v>-52290</v>
      </c>
      <c r="G7" s="2">
        <f t="shared" si="0"/>
        <v>-39190</v>
      </c>
      <c r="H7" s="2">
        <f t="shared" si="0"/>
        <v>-26090</v>
      </c>
      <c r="I7" s="2">
        <f t="shared" si="0"/>
        <v>-12990</v>
      </c>
      <c r="J7" s="3"/>
    </row>
    <row r="8" spans="2:10" ht="12.75">
      <c r="B8" s="4"/>
      <c r="C8" s="3"/>
      <c r="D8" s="2"/>
      <c r="E8" s="2"/>
      <c r="F8" s="2"/>
      <c r="G8" s="2"/>
      <c r="H8" s="2"/>
      <c r="I8" s="2"/>
      <c r="J8" s="3"/>
    </row>
    <row r="9" spans="2:10" ht="12.75">
      <c r="B9" s="1" t="s">
        <v>16</v>
      </c>
      <c r="C9" s="3"/>
      <c r="D9" s="3">
        <f aca="true" t="shared" si="1" ref="D9:I9">+D10</f>
        <v>99000</v>
      </c>
      <c r="E9" s="3">
        <f t="shared" si="1"/>
        <v>99000</v>
      </c>
      <c r="F9" s="3">
        <f t="shared" si="1"/>
        <v>99000</v>
      </c>
      <c r="G9" s="3">
        <f t="shared" si="1"/>
        <v>99000</v>
      </c>
      <c r="H9" s="3">
        <f t="shared" si="1"/>
        <v>99000</v>
      </c>
      <c r="I9" s="3">
        <f t="shared" si="1"/>
        <v>99000</v>
      </c>
      <c r="J9" s="3">
        <f>SUM(D9:I9)</f>
        <v>594000</v>
      </c>
    </row>
    <row r="10" spans="2:10" ht="12.75">
      <c r="B10" s="7" t="s">
        <v>5</v>
      </c>
      <c r="C10" s="3"/>
      <c r="D10" s="3">
        <f>(B12*3)*30</f>
        <v>99000</v>
      </c>
      <c r="E10" s="3">
        <f>($B$12*3)*30</f>
        <v>99000</v>
      </c>
      <c r="F10" s="3">
        <f>($B$12*3)*30</f>
        <v>99000</v>
      </c>
      <c r="G10" s="3">
        <f>($B$12*3)*30</f>
        <v>99000</v>
      </c>
      <c r="H10" s="3">
        <f>($B$12*3)*30</f>
        <v>99000</v>
      </c>
      <c r="I10" s="3">
        <f>($B$12*3)*30</f>
        <v>99000</v>
      </c>
      <c r="J10" s="3">
        <f>SUM(D10:I10)</f>
        <v>594000</v>
      </c>
    </row>
    <row r="11" spans="2:10" ht="12.75">
      <c r="B11" s="9" t="s">
        <v>14</v>
      </c>
      <c r="C11" s="2"/>
      <c r="D11" s="2"/>
      <c r="E11" s="2"/>
      <c r="F11" s="2"/>
      <c r="G11" s="2"/>
      <c r="H11" s="2"/>
      <c r="I11" s="2"/>
      <c r="J11" s="2"/>
    </row>
    <row r="12" spans="2:10" ht="12.75">
      <c r="B12" s="15">
        <v>1100</v>
      </c>
      <c r="C12" s="2"/>
      <c r="D12" s="2"/>
      <c r="E12" s="2"/>
      <c r="F12" s="2"/>
      <c r="G12" s="2"/>
      <c r="H12" s="2"/>
      <c r="I12" s="2"/>
      <c r="J12" s="2"/>
    </row>
    <row r="13" spans="2:10" ht="12.75">
      <c r="B13" s="16" t="s">
        <v>17</v>
      </c>
      <c r="C13" s="2"/>
      <c r="D13" s="2"/>
      <c r="E13" s="2"/>
      <c r="F13" s="2"/>
      <c r="G13" s="2"/>
      <c r="H13" s="2"/>
      <c r="I13" s="2"/>
      <c r="J13" s="2"/>
    </row>
    <row r="14" spans="2:10" ht="12.75">
      <c r="B14" s="18" t="s">
        <v>49</v>
      </c>
      <c r="C14" s="3">
        <v>-57500</v>
      </c>
      <c r="D14" s="2">
        <f aca="true" t="shared" si="2" ref="D14:I14">($B$12*30)*2.3</f>
        <v>75900</v>
      </c>
      <c r="E14" s="2">
        <f t="shared" si="2"/>
        <v>75900</v>
      </c>
      <c r="F14" s="2">
        <f t="shared" si="2"/>
        <v>75900</v>
      </c>
      <c r="G14" s="2">
        <f t="shared" si="2"/>
        <v>75900</v>
      </c>
      <c r="H14" s="2">
        <f t="shared" si="2"/>
        <v>75900</v>
      </c>
      <c r="I14" s="2">
        <f t="shared" si="2"/>
        <v>75900</v>
      </c>
      <c r="J14" s="2">
        <f>SUM(C14:I14)</f>
        <v>397900</v>
      </c>
    </row>
    <row r="15" spans="2:10" ht="12.75">
      <c r="B15" s="6" t="s">
        <v>50</v>
      </c>
      <c r="C15" s="2"/>
      <c r="D15" s="2"/>
      <c r="E15" s="2"/>
      <c r="F15" s="2"/>
      <c r="G15" s="2"/>
      <c r="H15" s="2"/>
      <c r="I15" s="2"/>
      <c r="J15" s="3"/>
    </row>
    <row r="16" spans="2:10" ht="12.75">
      <c r="B16" s="5" t="s">
        <v>51</v>
      </c>
      <c r="C16" s="2"/>
      <c r="D16" s="2"/>
      <c r="E16" s="2"/>
      <c r="F16" s="2"/>
      <c r="G16" s="2"/>
      <c r="H16" s="2"/>
      <c r="I16" s="2"/>
      <c r="J16" s="3"/>
    </row>
    <row r="17" spans="2:10" ht="12.75">
      <c r="B17" s="16"/>
      <c r="C17" s="2"/>
      <c r="D17" s="2"/>
      <c r="E17" s="2"/>
      <c r="F17" s="2"/>
      <c r="G17" s="2"/>
      <c r="H17" s="2"/>
      <c r="I17" s="2"/>
      <c r="J17" s="3"/>
    </row>
    <row r="18" spans="2:10" ht="12.75">
      <c r="B18" s="4" t="s">
        <v>11</v>
      </c>
      <c r="C18" s="3">
        <f>-F49</f>
        <v>-20990</v>
      </c>
      <c r="D18" s="2"/>
      <c r="E18" s="2"/>
      <c r="F18" s="2"/>
      <c r="G18" s="2"/>
      <c r="H18" s="2"/>
      <c r="I18" s="2"/>
      <c r="J18" s="3"/>
    </row>
    <row r="19" s="4" customFormat="1" ht="12.75"/>
    <row r="20" ht="12.75">
      <c r="B20" s="4" t="s">
        <v>3</v>
      </c>
    </row>
    <row r="21" spans="2:10" ht="12.75">
      <c r="B21" s="28" t="s">
        <v>19</v>
      </c>
      <c r="C21" s="29">
        <v>-5000</v>
      </c>
      <c r="D21" s="29">
        <v>5000</v>
      </c>
      <c r="E21" s="29">
        <f aca="true" t="shared" si="3" ref="E21:I25">+D21</f>
        <v>5000</v>
      </c>
      <c r="F21" s="29">
        <f t="shared" si="3"/>
        <v>5000</v>
      </c>
      <c r="G21" s="29">
        <f t="shared" si="3"/>
        <v>5000</v>
      </c>
      <c r="H21" s="29">
        <f t="shared" si="3"/>
        <v>5000</v>
      </c>
      <c r="I21" s="29">
        <f t="shared" si="3"/>
        <v>5000</v>
      </c>
      <c r="J21" s="30">
        <f>SUM(D21:I21)</f>
        <v>30000</v>
      </c>
    </row>
    <row r="22" spans="2:10" ht="12.75">
      <c r="B22" s="28" t="s">
        <v>4</v>
      </c>
      <c r="C22" s="29">
        <v>-500</v>
      </c>
      <c r="D22" s="29">
        <v>500</v>
      </c>
      <c r="E22" s="29">
        <f t="shared" si="3"/>
        <v>500</v>
      </c>
      <c r="F22" s="29">
        <f t="shared" si="3"/>
        <v>500</v>
      </c>
      <c r="G22" s="29">
        <f t="shared" si="3"/>
        <v>500</v>
      </c>
      <c r="H22" s="29">
        <f t="shared" si="3"/>
        <v>500</v>
      </c>
      <c r="I22" s="29">
        <f t="shared" si="3"/>
        <v>500</v>
      </c>
      <c r="J22" s="30">
        <f>SUM(D22:I22)</f>
        <v>3000</v>
      </c>
    </row>
    <row r="23" spans="2:10" ht="12.75">
      <c r="B23" s="28" t="s">
        <v>18</v>
      </c>
      <c r="C23" s="29">
        <v>-3000</v>
      </c>
      <c r="D23" s="29">
        <v>3000</v>
      </c>
      <c r="E23" s="29">
        <f t="shared" si="3"/>
        <v>3000</v>
      </c>
      <c r="F23" s="29">
        <f t="shared" si="3"/>
        <v>3000</v>
      </c>
      <c r="G23" s="29">
        <f t="shared" si="3"/>
        <v>3000</v>
      </c>
      <c r="H23" s="29">
        <f t="shared" si="3"/>
        <v>3000</v>
      </c>
      <c r="I23" s="29">
        <f t="shared" si="3"/>
        <v>3000</v>
      </c>
      <c r="J23" s="30">
        <f>SUM(D23:I23)</f>
        <v>18000</v>
      </c>
    </row>
    <row r="24" spans="2:10" ht="12.75">
      <c r="B24" s="28" t="s">
        <v>6</v>
      </c>
      <c r="C24" s="29">
        <v>-1000</v>
      </c>
      <c r="D24" s="29">
        <v>1000</v>
      </c>
      <c r="E24" s="29">
        <f t="shared" si="3"/>
        <v>1000</v>
      </c>
      <c r="F24" s="29">
        <f t="shared" si="3"/>
        <v>1000</v>
      </c>
      <c r="G24" s="29">
        <f t="shared" si="3"/>
        <v>1000</v>
      </c>
      <c r="H24" s="29">
        <f t="shared" si="3"/>
        <v>1000</v>
      </c>
      <c r="I24" s="29">
        <f t="shared" si="3"/>
        <v>1000</v>
      </c>
      <c r="J24" s="30">
        <f>SUM(D24:I24)</f>
        <v>6000</v>
      </c>
    </row>
    <row r="25" spans="2:10" ht="12.75">
      <c r="B25" s="28" t="s">
        <v>7</v>
      </c>
      <c r="C25" s="29">
        <v>-500</v>
      </c>
      <c r="D25" s="29">
        <v>500</v>
      </c>
      <c r="E25" s="29">
        <f t="shared" si="3"/>
        <v>500</v>
      </c>
      <c r="F25" s="29">
        <f t="shared" si="3"/>
        <v>500</v>
      </c>
      <c r="G25" s="29">
        <f t="shared" si="3"/>
        <v>500</v>
      </c>
      <c r="H25" s="29">
        <f t="shared" si="3"/>
        <v>500</v>
      </c>
      <c r="I25" s="29">
        <f t="shared" si="3"/>
        <v>500</v>
      </c>
      <c r="J25" s="30">
        <f>SUM(D25:I25)</f>
        <v>3000</v>
      </c>
    </row>
    <row r="26" spans="2:10" ht="12.75">
      <c r="B26" s="7" t="s">
        <v>2</v>
      </c>
      <c r="C26" s="17">
        <f aca="true" t="shared" si="4" ref="C26:J26">SUM(C21:C25)</f>
        <v>-10000</v>
      </c>
      <c r="D26" s="17">
        <f t="shared" si="4"/>
        <v>10000</v>
      </c>
      <c r="E26" s="17">
        <f t="shared" si="4"/>
        <v>10000</v>
      </c>
      <c r="F26" s="17">
        <f t="shared" si="4"/>
        <v>10000</v>
      </c>
      <c r="G26" s="17">
        <f t="shared" si="4"/>
        <v>10000</v>
      </c>
      <c r="H26" s="17">
        <f t="shared" si="4"/>
        <v>10000</v>
      </c>
      <c r="I26" s="17">
        <f t="shared" si="4"/>
        <v>10000</v>
      </c>
      <c r="J26" s="17">
        <f t="shared" si="4"/>
        <v>60000</v>
      </c>
    </row>
    <row r="27" spans="2:10" ht="12.75">
      <c r="B27" s="6"/>
      <c r="C27" s="2"/>
      <c r="D27" s="2"/>
      <c r="E27" s="2"/>
      <c r="F27" s="2"/>
      <c r="G27" s="2"/>
      <c r="H27" s="2"/>
      <c r="I27" s="2"/>
      <c r="J27" s="3"/>
    </row>
    <row r="28" spans="2:10" ht="12.75">
      <c r="B28" s="1" t="s">
        <v>52</v>
      </c>
      <c r="C28" s="3">
        <f>C14+C18</f>
        <v>-78490</v>
      </c>
      <c r="D28" s="3">
        <f aca="true" t="shared" si="5" ref="D28:J28">+D26+D14</f>
        <v>85900</v>
      </c>
      <c r="E28" s="3">
        <f t="shared" si="5"/>
        <v>85900</v>
      </c>
      <c r="F28" s="3">
        <f t="shared" si="5"/>
        <v>85900</v>
      </c>
      <c r="G28" s="3">
        <f t="shared" si="5"/>
        <v>85900</v>
      </c>
      <c r="H28" s="3">
        <f t="shared" si="5"/>
        <v>85900</v>
      </c>
      <c r="I28" s="3">
        <f t="shared" si="5"/>
        <v>85900</v>
      </c>
      <c r="J28" s="3">
        <f t="shared" si="5"/>
        <v>457900</v>
      </c>
    </row>
    <row r="29" spans="2:10" ht="12.75">
      <c r="B29" s="5"/>
      <c r="C29" s="2"/>
      <c r="D29" s="2"/>
      <c r="E29" s="2"/>
      <c r="F29" s="2"/>
      <c r="G29" s="2"/>
      <c r="H29" s="2"/>
      <c r="I29" s="2"/>
      <c r="J29" s="3"/>
    </row>
    <row r="30" spans="2:10" ht="12.75">
      <c r="B30" s="6"/>
      <c r="C30" s="2"/>
      <c r="D30" s="2"/>
      <c r="E30" s="2"/>
      <c r="F30" s="2"/>
      <c r="G30" s="2"/>
      <c r="H30" s="2"/>
      <c r="I30" s="2"/>
      <c r="J30" s="3"/>
    </row>
    <row r="31" spans="2:10" ht="15.75" thickBot="1">
      <c r="B31" s="1" t="s">
        <v>41</v>
      </c>
      <c r="C31" s="2"/>
      <c r="D31" s="10">
        <f aca="true" t="shared" si="6" ref="D31:I31">+D9-D28</f>
        <v>13100</v>
      </c>
      <c r="E31" s="10">
        <f t="shared" si="6"/>
        <v>13100</v>
      </c>
      <c r="F31" s="10">
        <f t="shared" si="6"/>
        <v>13100</v>
      </c>
      <c r="G31" s="10">
        <f t="shared" si="6"/>
        <v>13100</v>
      </c>
      <c r="H31" s="10">
        <f t="shared" si="6"/>
        <v>13100</v>
      </c>
      <c r="I31" s="10">
        <f t="shared" si="6"/>
        <v>13100</v>
      </c>
      <c r="J31" s="11">
        <f>SUM(D31:I31)</f>
        <v>78600</v>
      </c>
    </row>
    <row r="32" spans="2:10" ht="13.5" thickTop="1">
      <c r="B32" s="1" t="s">
        <v>20</v>
      </c>
      <c r="C32" s="19" t="s">
        <v>13</v>
      </c>
      <c r="D32" s="19">
        <f>(+D31/D9)*100</f>
        <v>13.232323232323232</v>
      </c>
      <c r="E32" s="19">
        <f aca="true" t="shared" si="7" ref="E32:J32">(+E31/E9)*100</f>
        <v>13.232323232323232</v>
      </c>
      <c r="F32" s="19">
        <f t="shared" si="7"/>
        <v>13.232323232323232</v>
      </c>
      <c r="G32" s="19">
        <f t="shared" si="7"/>
        <v>13.232323232323232</v>
      </c>
      <c r="H32" s="19">
        <f t="shared" si="7"/>
        <v>13.232323232323232</v>
      </c>
      <c r="I32" s="19">
        <f t="shared" si="7"/>
        <v>13.232323232323232</v>
      </c>
      <c r="J32" s="19">
        <f t="shared" si="7"/>
        <v>13.232323232323232</v>
      </c>
    </row>
    <row r="33" spans="3:10" s="4" customFormat="1" ht="12.75">
      <c r="C33" s="3">
        <f>+C28</f>
        <v>-78490</v>
      </c>
      <c r="D33" s="3">
        <f>+C33+D31</f>
        <v>-65390</v>
      </c>
      <c r="E33" s="3">
        <f>+E7+E31</f>
        <v>-52290</v>
      </c>
      <c r="F33" s="3">
        <f>+F7+F31</f>
        <v>-39190</v>
      </c>
      <c r="G33" s="3">
        <f>+G7+G31</f>
        <v>-26090</v>
      </c>
      <c r="H33" s="31">
        <f>+H7+H31</f>
        <v>-12990</v>
      </c>
      <c r="I33" s="31">
        <f>+I7+I31</f>
        <v>110</v>
      </c>
      <c r="J33" s="3"/>
    </row>
    <row r="34" spans="3:10" ht="12.75">
      <c r="C34" s="2"/>
      <c r="D34" s="2"/>
      <c r="E34" s="2"/>
      <c r="F34" s="2"/>
      <c r="G34" s="2"/>
      <c r="H34" s="2"/>
      <c r="I34" s="2"/>
      <c r="J34" s="3"/>
    </row>
    <row r="35" spans="3:10" ht="12.75">
      <c r="C35" s="2"/>
      <c r="D35" s="2"/>
      <c r="E35" s="2"/>
      <c r="F35" s="12" t="s">
        <v>44</v>
      </c>
      <c r="G35" s="12"/>
      <c r="H35" s="12"/>
      <c r="I35" s="12"/>
      <c r="J35" s="3"/>
    </row>
    <row r="36" spans="3:10" ht="12.75">
      <c r="C36" s="2"/>
      <c r="D36" s="2"/>
      <c r="E36" s="2"/>
      <c r="F36" s="2"/>
      <c r="G36" s="2"/>
      <c r="H36" s="2"/>
      <c r="I36" s="2"/>
      <c r="J36" s="3"/>
    </row>
    <row r="37" spans="3:10" ht="12.75">
      <c r="C37" s="2"/>
      <c r="D37" s="2"/>
      <c r="E37" s="2"/>
      <c r="F37" s="2"/>
      <c r="G37" s="2"/>
      <c r="H37" s="2"/>
      <c r="I37" s="2"/>
      <c r="J37" s="3"/>
    </row>
    <row r="38" spans="3:10" ht="12.75">
      <c r="C38" s="3" t="s">
        <v>12</v>
      </c>
      <c r="D38" s="2"/>
      <c r="E38" s="2"/>
      <c r="F38" s="2"/>
      <c r="G38" s="2"/>
      <c r="H38" s="2"/>
      <c r="I38" s="2"/>
      <c r="J38" s="2"/>
    </row>
    <row r="39" spans="3:10" ht="12.75">
      <c r="C39" s="4" t="s">
        <v>46</v>
      </c>
      <c r="D39" s="2"/>
      <c r="E39" s="2"/>
      <c r="F39" s="2"/>
      <c r="G39" s="2"/>
      <c r="H39" s="2"/>
      <c r="I39" s="2"/>
      <c r="J39" s="2"/>
    </row>
    <row r="40" spans="2:10" ht="12.75">
      <c r="B40" s="14" t="s">
        <v>10</v>
      </c>
      <c r="C40" s="13" t="s">
        <v>47</v>
      </c>
      <c r="D40" s="13" t="s">
        <v>48</v>
      </c>
      <c r="E40" s="13"/>
      <c r="F40" s="13" t="s">
        <v>9</v>
      </c>
      <c r="G40" s="2"/>
      <c r="H40" s="2"/>
      <c r="I40" s="2"/>
      <c r="J40" s="2"/>
    </row>
    <row r="41" spans="2:10" ht="12.75">
      <c r="B41" s="26" t="s">
        <v>24</v>
      </c>
      <c r="C41" s="2"/>
      <c r="D41" s="2"/>
      <c r="E41" s="2"/>
      <c r="F41" s="2"/>
      <c r="G41" s="2"/>
      <c r="H41" s="2"/>
      <c r="I41" s="2"/>
      <c r="J41" s="2"/>
    </row>
    <row r="42" spans="2:10" ht="12.75">
      <c r="B42" s="22" t="s">
        <v>25</v>
      </c>
      <c r="C42" s="23">
        <v>3.5</v>
      </c>
      <c r="D42" s="24">
        <v>150</v>
      </c>
      <c r="E42" s="24">
        <v>10</v>
      </c>
      <c r="F42" s="25">
        <f>+C42*D42*E42</f>
        <v>5250</v>
      </c>
      <c r="G42" s="2"/>
      <c r="H42" s="2"/>
      <c r="I42" s="2"/>
      <c r="J42" s="2"/>
    </row>
    <row r="43" spans="2:10" ht="12.75">
      <c r="B43" s="22" t="s">
        <v>26</v>
      </c>
      <c r="C43" s="23">
        <v>6</v>
      </c>
      <c r="D43" s="24">
        <v>150</v>
      </c>
      <c r="E43" s="24"/>
      <c r="F43" s="25">
        <f>+C43*D43</f>
        <v>900</v>
      </c>
      <c r="G43" s="2"/>
      <c r="H43" s="2"/>
      <c r="I43" s="2"/>
      <c r="J43" s="2"/>
    </row>
    <row r="44" spans="2:6" ht="12.75">
      <c r="B44" s="22" t="s">
        <v>39</v>
      </c>
      <c r="C44" s="22">
        <v>70</v>
      </c>
      <c r="D44" s="22">
        <v>30</v>
      </c>
      <c r="E44" s="22"/>
      <c r="F44" s="25">
        <f>+C44*D44</f>
        <v>2100</v>
      </c>
    </row>
    <row r="45" spans="2:6" ht="12.75">
      <c r="B45" s="22" t="s">
        <v>27</v>
      </c>
      <c r="C45" s="24">
        <v>525</v>
      </c>
      <c r="D45" s="24">
        <v>10</v>
      </c>
      <c r="E45" s="22"/>
      <c r="F45" s="25">
        <f>+C45*D45</f>
        <v>5250</v>
      </c>
    </row>
    <row r="46" spans="2:6" ht="12.75">
      <c r="B46" s="22" t="s">
        <v>45</v>
      </c>
      <c r="C46" s="22">
        <v>990</v>
      </c>
      <c r="D46" s="22">
        <v>1</v>
      </c>
      <c r="E46" s="22"/>
      <c r="F46" s="25">
        <f>+C46*D46</f>
        <v>990</v>
      </c>
    </row>
    <row r="47" spans="2:6" ht="12.75">
      <c r="B47" s="22" t="s">
        <v>40</v>
      </c>
      <c r="C47" s="22"/>
      <c r="D47" s="22"/>
      <c r="E47" s="22"/>
      <c r="F47" s="25">
        <v>3500</v>
      </c>
    </row>
    <row r="48" spans="2:6" ht="12.75">
      <c r="B48" s="22" t="s">
        <v>28</v>
      </c>
      <c r="C48" s="22"/>
      <c r="D48" s="22"/>
      <c r="E48" s="22"/>
      <c r="F48" s="25">
        <v>3000</v>
      </c>
    </row>
    <row r="49" spans="5:6" ht="13.5" thickBot="1">
      <c r="E49" t="s">
        <v>8</v>
      </c>
      <c r="F49" s="21">
        <f>SUM(F42:F48)</f>
        <v>20990</v>
      </c>
    </row>
    <row r="50" ht="13.5" thickTop="1"/>
    <row r="52" ht="12.75">
      <c r="B52" s="4" t="s">
        <v>23</v>
      </c>
    </row>
    <row r="53" spans="2:9" ht="21" thickBot="1">
      <c r="B53" s="20" t="s">
        <v>21</v>
      </c>
      <c r="C53" s="38" t="s">
        <v>29</v>
      </c>
      <c r="D53" s="38"/>
      <c r="E53" s="38"/>
      <c r="F53" s="38"/>
      <c r="G53" s="38"/>
      <c r="H53" s="38"/>
      <c r="I53" s="38"/>
    </row>
    <row r="54" spans="2:9" ht="20.25">
      <c r="B54" s="27" t="s">
        <v>22</v>
      </c>
      <c r="C54" s="39" t="s">
        <v>43</v>
      </c>
      <c r="D54" s="40"/>
      <c r="E54" s="40"/>
      <c r="F54" s="40"/>
      <c r="G54" s="40"/>
      <c r="H54" s="40"/>
      <c r="I54" s="41"/>
    </row>
    <row r="55" spans="3:9" ht="13.5" thickBot="1">
      <c r="C55" s="32" t="s">
        <v>37</v>
      </c>
      <c r="D55" s="33"/>
      <c r="E55" s="33"/>
      <c r="F55" s="33"/>
      <c r="G55" s="33"/>
      <c r="H55" s="33"/>
      <c r="I55" s="34"/>
    </row>
  </sheetData>
  <sheetProtection password="F711" sheet="1" formatCells="0" formatColumns="0" formatRows="0" insertColumns="0" insertRows="0" insertHyperlinks="0" deleteColumns="0" deleteRows="0" sort="0" autoFilter="0" pivotTables="0"/>
  <mergeCells count="6">
    <mergeCell ref="C55:I55"/>
    <mergeCell ref="D2:J2"/>
    <mergeCell ref="B3:J3"/>
    <mergeCell ref="E1:I1"/>
    <mergeCell ref="C53:I53"/>
    <mergeCell ref="C54:I54"/>
  </mergeCells>
  <printOptions horizontalCentered="1" verticalCentered="1"/>
  <pageMargins left="0" right="0" top="0" bottom="0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Franquicia Magicprice</dc:creator>
  <cp:keywords/>
  <dc:description/>
  <cp:lastModifiedBy>compulandia</cp:lastModifiedBy>
  <cp:lastPrinted>2006-10-23T19:50:41Z</cp:lastPrinted>
  <dcterms:created xsi:type="dcterms:W3CDTF">2006-03-07T18:00:06Z</dcterms:created>
  <dcterms:modified xsi:type="dcterms:W3CDTF">2008-06-17T20:49:03Z</dcterms:modified>
  <cp:category/>
  <cp:version/>
  <cp:contentType/>
  <cp:contentStatus/>
</cp:coreProperties>
</file>